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105" windowWidth="14805" windowHeight="8010"/>
  </bookViews>
  <sheets>
    <sheet name="opposed_blade" sheetId="3" r:id="rId1"/>
    <sheet name="parallel_blade" sheetId="4" r:id="rId2"/>
    <sheet name="Feuil2" sheetId="5" r:id="rId3"/>
  </sheets>
  <calcPr calcId="144525"/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" i="3"/>
  <c r="L3" i="4"/>
  <c r="G20" i="4"/>
  <c r="K22" i="4"/>
  <c r="K24" i="4"/>
  <c r="K26" i="4"/>
  <c r="K28" i="4"/>
  <c r="K30" i="4"/>
  <c r="K32" i="4"/>
  <c r="J22" i="4"/>
  <c r="J23" i="4"/>
  <c r="J24" i="4"/>
  <c r="J25" i="4"/>
  <c r="J26" i="4"/>
  <c r="J27" i="4"/>
  <c r="J28" i="4"/>
  <c r="J29" i="4"/>
  <c r="J30" i="4"/>
  <c r="J31" i="4"/>
  <c r="J32" i="4"/>
  <c r="I22" i="4"/>
  <c r="I23" i="4"/>
  <c r="I24" i="4"/>
  <c r="I25" i="4"/>
  <c r="I26" i="4"/>
  <c r="I27" i="4"/>
  <c r="I28" i="4"/>
  <c r="I29" i="4"/>
  <c r="I30" i="4"/>
  <c r="I31" i="4"/>
  <c r="I32" i="4"/>
  <c r="J21" i="4"/>
  <c r="I21" i="4"/>
  <c r="J20" i="4"/>
  <c r="I20" i="4"/>
  <c r="J19" i="4"/>
  <c r="I19" i="4"/>
  <c r="K18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K11" i="4"/>
  <c r="J11" i="4"/>
  <c r="I11" i="4"/>
  <c r="J10" i="4"/>
  <c r="I10" i="4"/>
  <c r="J9" i="4"/>
  <c r="I9" i="4"/>
  <c r="J8" i="4"/>
  <c r="I8" i="4"/>
  <c r="K7" i="4"/>
  <c r="J7" i="4"/>
  <c r="I7" i="4"/>
  <c r="J6" i="4"/>
  <c r="I6" i="4"/>
  <c r="J5" i="4"/>
  <c r="I5" i="4"/>
  <c r="J4" i="4"/>
  <c r="I4" i="4"/>
  <c r="K3" i="4"/>
  <c r="J3" i="4"/>
  <c r="I3" i="4"/>
  <c r="K10" i="4" l="1"/>
  <c r="K15" i="4"/>
  <c r="K29" i="4"/>
  <c r="K25" i="4"/>
  <c r="K6" i="4"/>
  <c r="K31" i="4"/>
  <c r="K27" i="4"/>
  <c r="K23" i="4"/>
  <c r="K5" i="4"/>
  <c r="K9" i="4"/>
  <c r="K13" i="4"/>
  <c r="K14" i="4"/>
  <c r="K17" i="4"/>
  <c r="K4" i="4"/>
  <c r="K8" i="4"/>
  <c r="K12" i="4"/>
  <c r="K16" i="4"/>
  <c r="K19" i="4"/>
  <c r="K20" i="4"/>
  <c r="K21" i="4"/>
  <c r="G19" i="3"/>
  <c r="K4" i="3" s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3" i="3"/>
  <c r="K5" i="3" l="1"/>
  <c r="K19" i="3"/>
  <c r="K15" i="3"/>
  <c r="K11" i="3"/>
  <c r="K7" i="3"/>
  <c r="K3" i="3"/>
  <c r="K18" i="3"/>
  <c r="K14" i="3"/>
  <c r="K10" i="3"/>
  <c r="K6" i="3"/>
  <c r="K21" i="3"/>
  <c r="K17" i="3"/>
  <c r="K13" i="3"/>
  <c r="K9" i="3"/>
  <c r="K20" i="3"/>
  <c r="K16" i="3"/>
  <c r="K12" i="3"/>
  <c r="K8" i="3"/>
</calcChain>
</file>

<file path=xl/sharedStrings.xml><?xml version="1.0" encoding="utf-8"?>
<sst xmlns="http://schemas.openxmlformats.org/spreadsheetml/2006/main" count="46" uniqueCount="16">
  <si>
    <t>Opening</t>
  </si>
  <si>
    <t>der fraction vs opening</t>
  </si>
  <si>
    <t>a</t>
  </si>
  <si>
    <t>b</t>
  </si>
  <si>
    <t>c</t>
  </si>
  <si>
    <t>d</t>
  </si>
  <si>
    <t>e</t>
  </si>
  <si>
    <t>Value</t>
  </si>
  <si>
    <t>fitting perso : ax^4 + bx^3 + cx^2 + dx + e</t>
  </si>
  <si>
    <t>Fitting from excel</t>
  </si>
  <si>
    <t>fraction (excel fitting)</t>
  </si>
  <si>
    <t>Data from digitalisation of CIBCE curve</t>
  </si>
  <si>
    <t>fraction of flow at full opening</t>
  </si>
  <si>
    <t>fitting excel : y = ax^4 + bx^3 + cx^2 + dx + e</t>
  </si>
  <si>
    <t>Tweaked fitting</t>
  </si>
  <si>
    <t>fraction (tweaked fitting)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</si>
</sst>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Flow</a:t>
            </a:r>
            <a:r>
              <a:rPr lang="en-GB" baseline="0"/>
              <a:t> versus opening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38730880854108"/>
          <c:y val="0.16121670136060579"/>
          <c:w val="0.53478582453319923"/>
          <c:h val="0.66155459015898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opposed_blade!$D$2</c:f>
              <c:strCache>
                <c:ptCount val="1"/>
                <c:pt idx="0">
                  <c:v>fraction of flow at full opening</c:v>
                </c:pt>
              </c:strCache>
            </c:strRef>
          </c:tx>
          <c:marker>
            <c:symbol val="none"/>
          </c:marker>
          <c:trendline>
            <c:trendlineType val="poly"/>
            <c:order val="4"/>
            <c:dispRSqr val="1"/>
            <c:dispEq val="1"/>
            <c:trendlineLbl>
              <c:layout>
                <c:manualLayout>
                  <c:x val="-9.3489566619917322E-2"/>
                  <c:y val="-7.9599963797628744E-3"/>
                </c:manualLayout>
              </c:layout>
              <c:numFmt formatCode="General" sourceLinked="0"/>
            </c:trendlineLbl>
          </c:trendline>
          <c:xVal>
            <c:numRef>
              <c:f>opposed_blade!$C$3:$C$21</c:f>
              <c:numCache>
                <c:formatCode>0.00</c:formatCode>
                <c:ptCount val="19"/>
                <c:pt idx="0">
                  <c:v>0</c:v>
                </c:pt>
                <c:pt idx="1">
                  <c:v>5.5555555555555552E-2</c:v>
                </c:pt>
                <c:pt idx="2">
                  <c:v>0.1111111111111111</c:v>
                </c:pt>
                <c:pt idx="3">
                  <c:v>0.16666666666666669</c:v>
                </c:pt>
                <c:pt idx="4">
                  <c:v>0.22222222222222221</c:v>
                </c:pt>
                <c:pt idx="5">
                  <c:v>0.27777777777777779</c:v>
                </c:pt>
                <c:pt idx="6">
                  <c:v>0.33333333333333337</c:v>
                </c:pt>
                <c:pt idx="7">
                  <c:v>0.38888888888888884</c:v>
                </c:pt>
                <c:pt idx="8">
                  <c:v>0.44444444444444442</c:v>
                </c:pt>
                <c:pt idx="9">
                  <c:v>0.5</c:v>
                </c:pt>
                <c:pt idx="10">
                  <c:v>0.55555555555555558</c:v>
                </c:pt>
                <c:pt idx="11">
                  <c:v>0.61111111111111116</c:v>
                </c:pt>
                <c:pt idx="12">
                  <c:v>0.66666666666666674</c:v>
                </c:pt>
                <c:pt idx="13">
                  <c:v>0.72222222222222232</c:v>
                </c:pt>
                <c:pt idx="14">
                  <c:v>0.77777777777777768</c:v>
                </c:pt>
                <c:pt idx="15">
                  <c:v>0.83333333333333326</c:v>
                </c:pt>
                <c:pt idx="16">
                  <c:v>0.88888888888888884</c:v>
                </c:pt>
                <c:pt idx="17">
                  <c:v>0.94444444444444442</c:v>
                </c:pt>
                <c:pt idx="18">
                  <c:v>1</c:v>
                </c:pt>
              </c:numCache>
            </c:numRef>
          </c:xVal>
          <c:yVal>
            <c:numRef>
              <c:f>opposed_blade!$D$3:$D$21</c:f>
              <c:numCache>
                <c:formatCode>0.00E+00</c:formatCode>
                <c:ptCount val="19"/>
                <c:pt idx="0">
                  <c:v>0</c:v>
                </c:pt>
                <c:pt idx="1">
                  <c:v>4.4293531775474494E-3</c:v>
                </c:pt>
                <c:pt idx="2">
                  <c:v>9.0459513664245608E-3</c:v>
                </c:pt>
                <c:pt idx="3">
                  <c:v>1.695539951324463E-2</c:v>
                </c:pt>
                <c:pt idx="4">
                  <c:v>2.4864847660064696E-2</c:v>
                </c:pt>
                <c:pt idx="5">
                  <c:v>3.7050349712371825E-2</c:v>
                </c:pt>
                <c:pt idx="6">
                  <c:v>5.1272034645080566E-2</c:v>
                </c:pt>
                <c:pt idx="7">
                  <c:v>6.7830462455749516E-2</c:v>
                </c:pt>
                <c:pt idx="8">
                  <c:v>9.0620174407958984E-2</c:v>
                </c:pt>
                <c:pt idx="9">
                  <c:v>0.11653725624084472</c:v>
                </c:pt>
                <c:pt idx="10">
                  <c:v>0.1508922290802002</c:v>
                </c:pt>
                <c:pt idx="11">
                  <c:v>0.18920934677124024</c:v>
                </c:pt>
                <c:pt idx="12">
                  <c:v>0.2369525909423828</c:v>
                </c:pt>
                <c:pt idx="13">
                  <c:v>0.2990106010437012</c:v>
                </c:pt>
                <c:pt idx="14">
                  <c:v>0.38130661010742189</c:v>
                </c:pt>
                <c:pt idx="15">
                  <c:v>0.49339847564697265</c:v>
                </c:pt>
                <c:pt idx="16">
                  <c:v>0.64625167846679688</c:v>
                </c:pt>
                <c:pt idx="17">
                  <c:v>0.82685661315917969</c:v>
                </c:pt>
                <c:pt idx="18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opposed_blade!$K$2</c:f>
              <c:strCache>
                <c:ptCount val="1"/>
                <c:pt idx="0">
                  <c:v>fraction (tweaked fitting)</c:v>
                </c:pt>
              </c:strCache>
            </c:strRef>
          </c:tx>
          <c:marker>
            <c:symbol val="none"/>
          </c:marker>
          <c:xVal>
            <c:numRef>
              <c:f>opposed_blade!$C$3:$C$21</c:f>
              <c:numCache>
                <c:formatCode>0.00</c:formatCode>
                <c:ptCount val="19"/>
                <c:pt idx="0">
                  <c:v>0</c:v>
                </c:pt>
                <c:pt idx="1">
                  <c:v>5.5555555555555552E-2</c:v>
                </c:pt>
                <c:pt idx="2">
                  <c:v>0.1111111111111111</c:v>
                </c:pt>
                <c:pt idx="3">
                  <c:v>0.16666666666666669</c:v>
                </c:pt>
                <c:pt idx="4">
                  <c:v>0.22222222222222221</c:v>
                </c:pt>
                <c:pt idx="5">
                  <c:v>0.27777777777777779</c:v>
                </c:pt>
                <c:pt idx="6">
                  <c:v>0.33333333333333337</c:v>
                </c:pt>
                <c:pt idx="7">
                  <c:v>0.38888888888888884</c:v>
                </c:pt>
                <c:pt idx="8">
                  <c:v>0.44444444444444442</c:v>
                </c:pt>
                <c:pt idx="9">
                  <c:v>0.5</c:v>
                </c:pt>
                <c:pt idx="10">
                  <c:v>0.55555555555555558</c:v>
                </c:pt>
                <c:pt idx="11">
                  <c:v>0.61111111111111116</c:v>
                </c:pt>
                <c:pt idx="12">
                  <c:v>0.66666666666666674</c:v>
                </c:pt>
                <c:pt idx="13">
                  <c:v>0.72222222222222232</c:v>
                </c:pt>
                <c:pt idx="14">
                  <c:v>0.77777777777777768</c:v>
                </c:pt>
                <c:pt idx="15">
                  <c:v>0.83333333333333326</c:v>
                </c:pt>
                <c:pt idx="16">
                  <c:v>0.88888888888888884</c:v>
                </c:pt>
                <c:pt idx="17">
                  <c:v>0.94444444444444442</c:v>
                </c:pt>
                <c:pt idx="18">
                  <c:v>1</c:v>
                </c:pt>
              </c:numCache>
            </c:numRef>
          </c:xVal>
          <c:yVal>
            <c:numRef>
              <c:f>opposed_blade!$K$3:$K$21</c:f>
              <c:numCache>
                <c:formatCode>0.00E+00</c:formatCode>
                <c:ptCount val="19"/>
                <c:pt idx="0">
                  <c:v>0</c:v>
                </c:pt>
                <c:pt idx="1">
                  <c:v>2.2812290428288373E-3</c:v>
                </c:pt>
                <c:pt idx="2">
                  <c:v>8.1596098155768959E-3</c:v>
                </c:pt>
                <c:pt idx="3">
                  <c:v>1.6511959876543216E-2</c:v>
                </c:pt>
                <c:pt idx="4">
                  <c:v>2.6648132906569127E-2</c:v>
                </c:pt>
                <c:pt idx="5">
                  <c:v>3.8311018709038282E-2</c:v>
                </c:pt>
                <c:pt idx="6">
                  <c:v>5.1676543209876566E-2</c:v>
                </c:pt>
                <c:pt idx="7">
                  <c:v>6.7353668457552196E-2</c:v>
                </c:pt>
                <c:pt idx="8">
                  <c:v>8.6384392623075776E-2</c:v>
                </c:pt>
                <c:pt idx="9">
                  <c:v>0.11024375000000003</c:v>
                </c:pt>
                <c:pt idx="10">
                  <c:v>0.14083981100442017</c:v>
                </c:pt>
                <c:pt idx="11">
                  <c:v>0.18051368217497343</c:v>
                </c:pt>
                <c:pt idx="12">
                  <c:v>0.23203950617283958</c:v>
                </c:pt>
                <c:pt idx="13">
                  <c:v>0.29862446178174074</c:v>
                </c:pt>
                <c:pt idx="14">
                  <c:v>0.3839087639079406</c:v>
                </c:pt>
                <c:pt idx="15">
                  <c:v>0.49196566358024685</c:v>
                </c:pt>
                <c:pt idx="16">
                  <c:v>0.62730144795000764</c:v>
                </c:pt>
                <c:pt idx="17">
                  <c:v>0.79485544029111432</c:v>
                </c:pt>
                <c:pt idx="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73472"/>
        <c:axId val="197275008"/>
      </c:scatterChart>
      <c:valAx>
        <c:axId val="197273472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Opening</a:t>
                </a:r>
                <a:r>
                  <a:rPr lang="en-GB" baseline="0"/>
                  <a:t> fraction</a:t>
                </a:r>
                <a:endParaRPr lang="en-GB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97275008"/>
        <c:crosses val="autoZero"/>
        <c:crossBetween val="midCat"/>
      </c:valAx>
      <c:valAx>
        <c:axId val="19727500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fraction</a:t>
                </a:r>
                <a:r>
                  <a:rPr lang="en-GB" baseline="0"/>
                  <a:t> of flow at full opening</a:t>
                </a:r>
                <a:endParaRPr lang="en-GB"/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197273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Flow</a:t>
            </a:r>
            <a:r>
              <a:rPr lang="en-GB" baseline="0"/>
              <a:t> versus opening</a:t>
            </a:r>
            <a:endParaRPr lang="en-GB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38730880854108"/>
          <c:y val="0.16121670136060579"/>
          <c:w val="0.53478582453319923"/>
          <c:h val="0.661554590158988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opposed_blade!$D$2</c:f>
              <c:strCache>
                <c:ptCount val="1"/>
                <c:pt idx="0">
                  <c:v>fraction of flow at full opening</c:v>
                </c:pt>
              </c:strCache>
            </c:strRef>
          </c:tx>
          <c:marker>
            <c:symbol val="none"/>
          </c:marker>
          <c:trendline>
            <c:trendlineType val="poly"/>
            <c:order val="4"/>
            <c:dispRSqr val="1"/>
            <c:dispEq val="1"/>
            <c:trendlineLbl>
              <c:layout>
                <c:manualLayout>
                  <c:x val="-9.3489566619917322E-2"/>
                  <c:y val="-7.9599963797628744E-3"/>
                </c:manualLayout>
              </c:layout>
              <c:numFmt formatCode="General" sourceLinked="0"/>
            </c:trendlineLbl>
          </c:trendline>
          <c:xVal>
            <c:numRef>
              <c:f>parallel_blade!$C$3:$C$32</c:f>
              <c:numCache>
                <c:formatCode>0.00</c:formatCode>
                <c:ptCount val="30"/>
                <c:pt idx="0">
                  <c:v>0</c:v>
                </c:pt>
                <c:pt idx="1">
                  <c:v>2.0460917995006701E-2</c:v>
                </c:pt>
                <c:pt idx="2">
                  <c:v>5.9804109852122103E-2</c:v>
                </c:pt>
                <c:pt idx="3">
                  <c:v>0.103871711158056</c:v>
                </c:pt>
                <c:pt idx="4">
                  <c:v>0.14635682734780101</c:v>
                </c:pt>
                <c:pt idx="5">
                  <c:v>0.19042058767044301</c:v>
                </c:pt>
                <c:pt idx="6">
                  <c:v>0.23133090071058199</c:v>
                </c:pt>
                <c:pt idx="7">
                  <c:v>0.27539082004993198</c:v>
                </c:pt>
                <c:pt idx="8">
                  <c:v>0.31787593623967703</c:v>
                </c:pt>
                <c:pt idx="9">
                  <c:v>0.36035721144612998</c:v>
                </c:pt>
                <c:pt idx="10">
                  <c:v>0.40126368350297598</c:v>
                </c:pt>
                <c:pt idx="11">
                  <c:v>0.44374495870942898</c:v>
                </c:pt>
                <c:pt idx="12">
                  <c:v>0.484647589782984</c:v>
                </c:pt>
                <c:pt idx="13">
                  <c:v>0.52712118302285305</c:v>
                </c:pt>
                <c:pt idx="14">
                  <c:v>0.56644516996351002</c:v>
                </c:pt>
                <c:pt idx="15">
                  <c:v>0.60733243710389795</c:v>
                </c:pt>
                <c:pt idx="16">
                  <c:v>0.64349145381217598</c:v>
                </c:pt>
                <c:pt idx="17">
                  <c:v>0.67650086422124001</c:v>
                </c:pt>
                <c:pt idx="18">
                  <c:v>0.71107355483003598</c:v>
                </c:pt>
                <c:pt idx="19">
                  <c:v>0.74249663913961905</c:v>
                </c:pt>
                <c:pt idx="20">
                  <c:v>0.77391588246591103</c:v>
                </c:pt>
                <c:pt idx="21">
                  <c:v>0.803760322642596</c:v>
                </c:pt>
                <c:pt idx="22">
                  <c:v>0.83360092183598999</c:v>
                </c:pt>
                <c:pt idx="23">
                  <c:v>0.86186671787977698</c:v>
                </c:pt>
                <c:pt idx="24">
                  <c:v>0.89012867294027198</c:v>
                </c:pt>
                <c:pt idx="25">
                  <c:v>0.91681582485116098</c:v>
                </c:pt>
                <c:pt idx="26">
                  <c:v>0.94192817361244396</c:v>
                </c:pt>
                <c:pt idx="27">
                  <c:v>0.96704052237372695</c:v>
                </c:pt>
                <c:pt idx="28">
                  <c:v>0.98900710581909002</c:v>
                </c:pt>
                <c:pt idx="29">
                  <c:v>1</c:v>
                </c:pt>
              </c:numCache>
            </c:numRef>
          </c:xVal>
          <c:yVal>
            <c:numRef>
              <c:f>parallel_blade!$D$3:$D$32</c:f>
              <c:numCache>
                <c:formatCode>0.00E+00</c:formatCode>
                <c:ptCount val="30"/>
                <c:pt idx="0">
                  <c:v>0</c:v>
                </c:pt>
                <c:pt idx="1">
                  <c:v>7.31707317073149E-3</c:v>
                </c:pt>
                <c:pt idx="2">
                  <c:v>2.4390243902439001E-2</c:v>
                </c:pt>
                <c:pt idx="3">
                  <c:v>4.1463414634146302E-2</c:v>
                </c:pt>
                <c:pt idx="4">
                  <c:v>6.3414634146341298E-2</c:v>
                </c:pt>
                <c:pt idx="5">
                  <c:v>8.2926829268292507E-2</c:v>
                </c:pt>
                <c:pt idx="6">
                  <c:v>0.104878048780487</c:v>
                </c:pt>
                <c:pt idx="7">
                  <c:v>0.12682926829268201</c:v>
                </c:pt>
                <c:pt idx="8">
                  <c:v>0.14878048780487699</c:v>
                </c:pt>
                <c:pt idx="9">
                  <c:v>0.173170731707317</c:v>
                </c:pt>
                <c:pt idx="10">
                  <c:v>0.197560975609756</c:v>
                </c:pt>
                <c:pt idx="11">
                  <c:v>0.22195121951219501</c:v>
                </c:pt>
                <c:pt idx="12">
                  <c:v>0.24878048780487799</c:v>
                </c:pt>
                <c:pt idx="13">
                  <c:v>0.27804878048780401</c:v>
                </c:pt>
                <c:pt idx="14">
                  <c:v>0.30731707317073098</c:v>
                </c:pt>
                <c:pt idx="15">
                  <c:v>0.34390243902438999</c:v>
                </c:pt>
                <c:pt idx="16">
                  <c:v>0.38292682926829202</c:v>
                </c:pt>
                <c:pt idx="17">
                  <c:v>0.421951219512195</c:v>
                </c:pt>
                <c:pt idx="18">
                  <c:v>0.46829268292682902</c:v>
                </c:pt>
                <c:pt idx="19">
                  <c:v>0.51463414634146298</c:v>
                </c:pt>
                <c:pt idx="20">
                  <c:v>0.56341463414634096</c:v>
                </c:pt>
                <c:pt idx="21">
                  <c:v>0.61219512195121895</c:v>
                </c:pt>
                <c:pt idx="22">
                  <c:v>0.66341463414634105</c:v>
                </c:pt>
                <c:pt idx="23">
                  <c:v>0.71463414634146305</c:v>
                </c:pt>
                <c:pt idx="24">
                  <c:v>0.76829268292682895</c:v>
                </c:pt>
                <c:pt idx="25">
                  <c:v>0.82195121951219496</c:v>
                </c:pt>
                <c:pt idx="26">
                  <c:v>0.87560975609756098</c:v>
                </c:pt>
                <c:pt idx="27">
                  <c:v>0.92926829268292699</c:v>
                </c:pt>
                <c:pt idx="28">
                  <c:v>0.98048780487804799</c:v>
                </c:pt>
                <c:pt idx="29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parallel_blade!$K$2</c:f>
              <c:strCache>
                <c:ptCount val="1"/>
                <c:pt idx="0">
                  <c:v>fraction (tweaked fitting)</c:v>
                </c:pt>
              </c:strCache>
            </c:strRef>
          </c:tx>
          <c:marker>
            <c:symbol val="none"/>
          </c:marker>
          <c:xVal>
            <c:numRef>
              <c:f>parallel_blade!$C$3:$C$32</c:f>
              <c:numCache>
                <c:formatCode>0.00</c:formatCode>
                <c:ptCount val="30"/>
                <c:pt idx="0">
                  <c:v>0</c:v>
                </c:pt>
                <c:pt idx="1">
                  <c:v>2.0460917995006701E-2</c:v>
                </c:pt>
                <c:pt idx="2">
                  <c:v>5.9804109852122103E-2</c:v>
                </c:pt>
                <c:pt idx="3">
                  <c:v>0.103871711158056</c:v>
                </c:pt>
                <c:pt idx="4">
                  <c:v>0.14635682734780101</c:v>
                </c:pt>
                <c:pt idx="5">
                  <c:v>0.19042058767044301</c:v>
                </c:pt>
                <c:pt idx="6">
                  <c:v>0.23133090071058199</c:v>
                </c:pt>
                <c:pt idx="7">
                  <c:v>0.27539082004993198</c:v>
                </c:pt>
                <c:pt idx="8">
                  <c:v>0.31787593623967703</c:v>
                </c:pt>
                <c:pt idx="9">
                  <c:v>0.36035721144612998</c:v>
                </c:pt>
                <c:pt idx="10">
                  <c:v>0.40126368350297598</c:v>
                </c:pt>
                <c:pt idx="11">
                  <c:v>0.44374495870942898</c:v>
                </c:pt>
                <c:pt idx="12">
                  <c:v>0.484647589782984</c:v>
                </c:pt>
                <c:pt idx="13">
                  <c:v>0.52712118302285305</c:v>
                </c:pt>
                <c:pt idx="14">
                  <c:v>0.56644516996351002</c:v>
                </c:pt>
                <c:pt idx="15">
                  <c:v>0.60733243710389795</c:v>
                </c:pt>
                <c:pt idx="16">
                  <c:v>0.64349145381217598</c:v>
                </c:pt>
                <c:pt idx="17">
                  <c:v>0.67650086422124001</c:v>
                </c:pt>
                <c:pt idx="18">
                  <c:v>0.71107355483003598</c:v>
                </c:pt>
                <c:pt idx="19">
                  <c:v>0.74249663913961905</c:v>
                </c:pt>
                <c:pt idx="20">
                  <c:v>0.77391588246591103</c:v>
                </c:pt>
                <c:pt idx="21">
                  <c:v>0.803760322642596</c:v>
                </c:pt>
                <c:pt idx="22">
                  <c:v>0.83360092183598999</c:v>
                </c:pt>
                <c:pt idx="23">
                  <c:v>0.86186671787977698</c:v>
                </c:pt>
                <c:pt idx="24">
                  <c:v>0.89012867294027198</c:v>
                </c:pt>
                <c:pt idx="25">
                  <c:v>0.91681582485116098</c:v>
                </c:pt>
                <c:pt idx="26">
                  <c:v>0.94192817361244396</c:v>
                </c:pt>
                <c:pt idx="27">
                  <c:v>0.96704052237372695</c:v>
                </c:pt>
                <c:pt idx="28">
                  <c:v>0.98900710581909002</c:v>
                </c:pt>
                <c:pt idx="29">
                  <c:v>1</c:v>
                </c:pt>
              </c:numCache>
            </c:numRef>
          </c:xVal>
          <c:yVal>
            <c:numRef>
              <c:f>parallel_blade!$K$3:$K$32</c:f>
              <c:numCache>
                <c:formatCode>0.00E+00</c:formatCode>
                <c:ptCount val="30"/>
                <c:pt idx="0">
                  <c:v>0</c:v>
                </c:pt>
                <c:pt idx="1">
                  <c:v>1.0187241483237191E-2</c:v>
                </c:pt>
                <c:pt idx="2">
                  <c:v>2.8739438103438104E-2</c:v>
                </c:pt>
                <c:pt idx="3">
                  <c:v>4.8304314464188626E-2</c:v>
                </c:pt>
                <c:pt idx="4">
                  <c:v>6.6437321753034961E-2</c:v>
                </c:pt>
                <c:pt idx="5">
                  <c:v>8.5006869212730388E-2</c:v>
                </c:pt>
                <c:pt idx="6">
                  <c:v>0.10248924718189482</c:v>
                </c:pt>
                <c:pt idx="7">
                  <c:v>0.12207322112002021</c:v>
                </c:pt>
                <c:pt idx="8">
                  <c:v>0.14217591538409236</c:v>
                </c:pt>
                <c:pt idx="9">
                  <c:v>0.16394283614858463</c:v>
                </c:pt>
                <c:pt idx="10">
                  <c:v>0.1869067614692802</c:v>
                </c:pt>
                <c:pt idx="11">
                  <c:v>0.21327807875761362</c:v>
                </c:pt>
                <c:pt idx="12">
                  <c:v>0.24151587277020359</c:v>
                </c:pt>
                <c:pt idx="13">
                  <c:v>0.27422851073994359</c:v>
                </c:pt>
                <c:pt idx="14">
                  <c:v>0.30797664791752444</c:v>
                </c:pt>
                <c:pt idx="15">
                  <c:v>0.34698151569234031</c:v>
                </c:pt>
                <c:pt idx="16">
                  <c:v>0.38511006577381024</c:v>
                </c:pt>
                <c:pt idx="17">
                  <c:v>0.42313319005128958</c:v>
                </c:pt>
                <c:pt idx="18">
                  <c:v>0.46647497953296907</c:v>
                </c:pt>
                <c:pt idx="19">
                  <c:v>0.50918174132123861</c:v>
                </c:pt>
                <c:pt idx="20">
                  <c:v>0.55521577004101341</c:v>
                </c:pt>
                <c:pt idx="21">
                  <c:v>0.60218395426422378</c:v>
                </c:pt>
                <c:pt idx="22">
                  <c:v>0.65245160201342234</c:v>
                </c:pt>
                <c:pt idx="23">
                  <c:v>0.70324555369726449</c:v>
                </c:pt>
                <c:pt idx="24">
                  <c:v>0.75724915459024711</c:v>
                </c:pt>
                <c:pt idx="25">
                  <c:v>0.81130526544583081</c:v>
                </c:pt>
                <c:pt idx="26">
                  <c:v>0.86498003993651684</c:v>
                </c:pt>
                <c:pt idx="27">
                  <c:v>0.92146371111186753</c:v>
                </c:pt>
                <c:pt idx="28">
                  <c:v>0.97324059741017066</c:v>
                </c:pt>
                <c:pt idx="29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36064"/>
        <c:axId val="136537984"/>
      </c:scatterChart>
      <c:valAx>
        <c:axId val="136536064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Opening</a:t>
                </a:r>
                <a:r>
                  <a:rPr lang="en-GB" baseline="0"/>
                  <a:t> fraction</a:t>
                </a:r>
                <a:endParaRPr lang="en-GB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36537984"/>
        <c:crosses val="autoZero"/>
        <c:crossBetween val="midCat"/>
      </c:valAx>
      <c:valAx>
        <c:axId val="1365379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fraction</a:t>
                </a:r>
                <a:r>
                  <a:rPr lang="en-GB" baseline="0"/>
                  <a:t> of flow at full opening</a:t>
                </a:r>
                <a:endParaRPr lang="en-GB"/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136536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166686</xdr:colOff>
      <xdr:row>1</xdr:row>
      <xdr:rowOff>76200</xdr:rowOff>
    </xdr:from>
    <xdr:to>
      <xdr:col>23</xdr:col>
      <xdr:colOff>114299</xdr:colOff>
      <xdr:row>15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0</xdr:row>
      <xdr:rowOff>342900</xdr:rowOff>
    </xdr:from>
    <xdr:to>
      <xdr:col>0</xdr:col>
      <xdr:colOff>1838325</xdr:colOff>
      <xdr:row>6</xdr:row>
      <xdr:rowOff>133350</xdr:rowOff>
    </xdr:to>
    <xdr:sp macro="" textlink="">
      <xdr:nvSpPr>
        <xdr:cNvPr id="3" name="ZoneTexte 2"/>
        <xdr:cNvSpPr txBox="1"/>
      </xdr:nvSpPr>
      <xdr:spPr>
        <a:xfrm>
          <a:off x="76201" y="342900"/>
          <a:ext cx="1762124" cy="131445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data are extracted and digitised from a the curve "opposed_blade_damper_flow_characteristic_CIBCE"</a:t>
          </a:r>
        </a:p>
      </xdr:txBody>
    </xdr:sp>
    <xdr:clientData/>
  </xdr:twoCellAnchor>
  <xdr:twoCellAnchor>
    <xdr:from>
      <xdr:col>0</xdr:col>
      <xdr:colOff>1838325</xdr:colOff>
      <xdr:row>0</xdr:row>
      <xdr:rowOff>200025</xdr:rowOff>
    </xdr:from>
    <xdr:to>
      <xdr:col>2</xdr:col>
      <xdr:colOff>38100</xdr:colOff>
      <xdr:row>3</xdr:row>
      <xdr:rowOff>47625</xdr:rowOff>
    </xdr:to>
    <xdr:cxnSp macro="">
      <xdr:nvCxnSpPr>
        <xdr:cNvPr id="5" name="Connecteur droit 4"/>
        <xdr:cNvCxnSpPr>
          <a:stCxn id="3" idx="3"/>
        </xdr:cNvCxnSpPr>
      </xdr:nvCxnSpPr>
      <xdr:spPr>
        <a:xfrm flipV="1">
          <a:off x="1838325" y="200025"/>
          <a:ext cx="714375" cy="800100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0</xdr:row>
      <xdr:rowOff>57150</xdr:rowOff>
    </xdr:from>
    <xdr:to>
      <xdr:col>6</xdr:col>
      <xdr:colOff>1304925</xdr:colOff>
      <xdr:row>1</xdr:row>
      <xdr:rowOff>333375</xdr:rowOff>
    </xdr:to>
    <xdr:sp macro="" textlink="">
      <xdr:nvSpPr>
        <xdr:cNvPr id="7" name="ZoneTexte 6"/>
        <xdr:cNvSpPr txBox="1"/>
      </xdr:nvSpPr>
      <xdr:spPr>
        <a:xfrm>
          <a:off x="5591175" y="57150"/>
          <a:ext cx="2619375" cy="657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digitised</a:t>
          </a:r>
          <a:r>
            <a:rPr lang="en-GB" sz="1100" baseline="0"/>
            <a:t> data of the fraction of flow at full opening is fit by a 4 order polynom via a linear regression</a:t>
          </a:r>
          <a:endParaRPr lang="en-GB" sz="1100"/>
        </a:p>
      </xdr:txBody>
    </xdr:sp>
    <xdr:clientData/>
  </xdr:twoCellAnchor>
  <xdr:twoCellAnchor>
    <xdr:from>
      <xdr:col>5</xdr:col>
      <xdr:colOff>38100</xdr:colOff>
      <xdr:row>10</xdr:row>
      <xdr:rowOff>47626</xdr:rowOff>
    </xdr:from>
    <xdr:to>
      <xdr:col>6</xdr:col>
      <xdr:colOff>1314450</xdr:colOff>
      <xdr:row>14</xdr:row>
      <xdr:rowOff>142876</xdr:rowOff>
    </xdr:to>
    <xdr:sp macro="" textlink="">
      <xdr:nvSpPr>
        <xdr:cNvPr id="8" name="ZoneTexte 7"/>
        <xdr:cNvSpPr txBox="1"/>
      </xdr:nvSpPr>
      <xdr:spPr>
        <a:xfrm>
          <a:off x="5600700" y="2524126"/>
          <a:ext cx="2657475" cy="857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</a:t>
          </a:r>
          <a:r>
            <a:rPr lang="en-GB" sz="1100" baseline="0"/>
            <a:t> polynom coefficients are tweaked to insure a zero flow and  zero derivative when the damper is closed and a 100% flow when fully open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166686</xdr:colOff>
      <xdr:row>1</xdr:row>
      <xdr:rowOff>76200</xdr:rowOff>
    </xdr:from>
    <xdr:to>
      <xdr:col>23</xdr:col>
      <xdr:colOff>114299</xdr:colOff>
      <xdr:row>15</xdr:row>
      <xdr:rowOff>152400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76201</xdr:colOff>
      <xdr:row>0</xdr:row>
      <xdr:rowOff>342900</xdr:rowOff>
    </xdr:from>
    <xdr:to>
      <xdr:col>0</xdr:col>
      <xdr:colOff>1838325</xdr:colOff>
      <xdr:row>6</xdr:row>
      <xdr:rowOff>133350</xdr:rowOff>
    </xdr:to>
    <xdr:sp macro="" textlink="">
      <xdr:nvSpPr>
        <xdr:cNvPr id="3" name="ZoneTexte 2"/>
        <xdr:cNvSpPr txBox="1"/>
      </xdr:nvSpPr>
      <xdr:spPr>
        <a:xfrm>
          <a:off x="76201" y="342900"/>
          <a:ext cx="1762124" cy="169545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data are extracted and digitised from a the curve "parallel_blade_damper_flow_characteristic_CIBCE"</a:t>
          </a:r>
        </a:p>
      </xdr:txBody>
    </xdr:sp>
    <xdr:clientData/>
  </xdr:twoCellAnchor>
  <xdr:twoCellAnchor>
    <xdr:from>
      <xdr:col>0</xdr:col>
      <xdr:colOff>1838325</xdr:colOff>
      <xdr:row>0</xdr:row>
      <xdr:rowOff>200025</xdr:rowOff>
    </xdr:from>
    <xdr:to>
      <xdr:col>2</xdr:col>
      <xdr:colOff>38100</xdr:colOff>
      <xdr:row>3</xdr:row>
      <xdr:rowOff>47625</xdr:rowOff>
    </xdr:to>
    <xdr:cxnSp macro="">
      <xdr:nvCxnSpPr>
        <xdr:cNvPr id="4" name="Connecteur droit 3"/>
        <xdr:cNvCxnSpPr>
          <a:stCxn id="3" idx="3"/>
        </xdr:cNvCxnSpPr>
      </xdr:nvCxnSpPr>
      <xdr:spPr>
        <a:xfrm flipV="1">
          <a:off x="1838325" y="200025"/>
          <a:ext cx="714375" cy="1181100"/>
        </a:xfrm>
        <a:prstGeom prst="line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0</xdr:row>
      <xdr:rowOff>57150</xdr:rowOff>
    </xdr:from>
    <xdr:to>
      <xdr:col>6</xdr:col>
      <xdr:colOff>1304925</xdr:colOff>
      <xdr:row>1</xdr:row>
      <xdr:rowOff>333375</xdr:rowOff>
    </xdr:to>
    <xdr:sp macro="" textlink="">
      <xdr:nvSpPr>
        <xdr:cNvPr id="5" name="ZoneTexte 4"/>
        <xdr:cNvSpPr txBox="1"/>
      </xdr:nvSpPr>
      <xdr:spPr>
        <a:xfrm>
          <a:off x="5591175" y="57150"/>
          <a:ext cx="2657475" cy="657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digitised</a:t>
          </a:r>
          <a:r>
            <a:rPr lang="en-GB" sz="1100" baseline="0"/>
            <a:t> data of the fraction of flow at full opening is fit by a 4 order polynom via a linear regression</a:t>
          </a:r>
          <a:endParaRPr lang="en-GB" sz="1100"/>
        </a:p>
      </xdr:txBody>
    </xdr:sp>
    <xdr:clientData/>
  </xdr:twoCellAnchor>
  <xdr:twoCellAnchor>
    <xdr:from>
      <xdr:col>5</xdr:col>
      <xdr:colOff>38100</xdr:colOff>
      <xdr:row>10</xdr:row>
      <xdr:rowOff>47626</xdr:rowOff>
    </xdr:from>
    <xdr:to>
      <xdr:col>6</xdr:col>
      <xdr:colOff>1314450</xdr:colOff>
      <xdr:row>14</xdr:row>
      <xdr:rowOff>142876</xdr:rowOff>
    </xdr:to>
    <xdr:sp macro="" textlink="">
      <xdr:nvSpPr>
        <xdr:cNvPr id="6" name="ZoneTexte 5"/>
        <xdr:cNvSpPr txBox="1"/>
      </xdr:nvSpPr>
      <xdr:spPr>
        <a:xfrm>
          <a:off x="5600700" y="2714626"/>
          <a:ext cx="2657475" cy="857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</a:t>
          </a:r>
          <a:r>
            <a:rPr lang="en-GB" sz="1100" baseline="0"/>
            <a:t> polynom coefficients are tweaked to insure a zero flow  when the damper is closed and a 100% flow when fully open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C1:L21"/>
  <sheetViews>
    <sheetView tabSelected="1" topLeftCell="B1" workbookViewId="0">
      <selection activeCell="K10" sqref="K10"/>
    </sheetView>
  </sheetViews>
  <sheetFormatPr baseColWidth="10" defaultColWidth="9.140625" defaultRowHeight="15" x14ac:dyDescent="0.25"/>
  <cols>
    <col min="1" max="1" width="28.5703125" customWidth="1"/>
    <col min="3" max="4" width="15.7109375" customWidth="1"/>
    <col min="5" max="5" width="14.28515625" customWidth="1"/>
    <col min="6" max="6" width="20.7109375" customWidth="1"/>
    <col min="7" max="7" width="20.140625" customWidth="1"/>
    <col min="8" max="8" width="9.140625" customWidth="1"/>
    <col min="9" max="10" width="14.28515625" customWidth="1"/>
    <col min="11" max="11" width="17.140625" customWidth="1"/>
    <col min="12" max="12" width="14.28515625" customWidth="1"/>
  </cols>
  <sheetData>
    <row r="1" spans="3:12" ht="30" customHeight="1" x14ac:dyDescent="0.25">
      <c r="C1" s="6" t="s">
        <v>11</v>
      </c>
      <c r="D1" s="6"/>
      <c r="I1" s="7" t="s">
        <v>9</v>
      </c>
      <c r="J1" s="7"/>
      <c r="K1" s="8" t="s">
        <v>14</v>
      </c>
      <c r="L1" s="8"/>
    </row>
    <row r="2" spans="3:12" ht="45" x14ac:dyDescent="0.25">
      <c r="C2" s="1" t="s">
        <v>0</v>
      </c>
      <c r="D2" s="2" t="s">
        <v>12</v>
      </c>
      <c r="I2" s="2" t="s">
        <v>10</v>
      </c>
      <c r="J2" s="2" t="s">
        <v>1</v>
      </c>
      <c r="K2" s="2" t="s">
        <v>15</v>
      </c>
      <c r="L2" s="2" t="s">
        <v>1</v>
      </c>
    </row>
    <row r="3" spans="3:12" ht="30" x14ac:dyDescent="0.25">
      <c r="C3" s="3">
        <v>0</v>
      </c>
      <c r="D3" s="4">
        <v>0</v>
      </c>
      <c r="F3" s="2" t="s">
        <v>13</v>
      </c>
      <c r="G3" s="2" t="s">
        <v>7</v>
      </c>
      <c r="I3" s="4">
        <f>$G$4*C3^4+$G$5*C3^3+$G$6*C3^2+$G$7*C3+$G$8</f>
        <v>8.0000000000000004E-4</v>
      </c>
      <c r="J3" s="4">
        <f>4*$G$4*C3^3+3*$G$5*C3^2+2*$G$6*C3+$G$7</f>
        <v>-9.5999999999999992E-3</v>
      </c>
      <c r="K3" s="4">
        <f>$G$17*C3^4+$G$18*C3^3+$G$19*C3^2+$G$20*C3+$G$21</f>
        <v>0</v>
      </c>
      <c r="L3" s="4">
        <f>4*$G$17*C3^3+3*$G$18*C3^2+2*$G$19*C3+$G$20</f>
        <v>0</v>
      </c>
    </row>
    <row r="4" spans="3:12" x14ac:dyDescent="0.25">
      <c r="C4" s="3">
        <v>5.5555555555555552E-2</v>
      </c>
      <c r="D4" s="4">
        <v>4.4293531775474494E-3</v>
      </c>
      <c r="F4" s="5" t="s">
        <v>2</v>
      </c>
      <c r="G4" s="5">
        <v>1.9108000000000001</v>
      </c>
      <c r="I4" s="4">
        <f>$G$4*C4^4+$G$5*C4^3+$G$6*C4^2+$G$7*C4+$G$8</f>
        <v>2.6760897729004723E-3</v>
      </c>
      <c r="J4" s="4">
        <f>4*$G$4*C4^3+3*$G$5*C4^2+2*$G$6*C4+$G$7</f>
        <v>7.2358710562414275E-2</v>
      </c>
      <c r="K4" s="4">
        <f>$G$17*C4^4+$G$18*C4^3+$G$19*C4^2+$G$20*C4+$G$21</f>
        <v>2.2812290428288373E-3</v>
      </c>
      <c r="L4" s="4">
        <f t="shared" ref="L4:L21" si="0">4*$G$17*C4^3+3*$G$18*C4^2+2*$G$19*C4+$G$20</f>
        <v>7.7455589849108386E-2</v>
      </c>
    </row>
    <row r="5" spans="3:12" x14ac:dyDescent="0.25">
      <c r="C5" s="3">
        <v>0.1111111111111111</v>
      </c>
      <c r="D5" s="4">
        <v>9.0459513664245608E-3</v>
      </c>
      <c r="F5" s="5" t="s">
        <v>3</v>
      </c>
      <c r="G5" s="5">
        <v>-1.7612000000000001</v>
      </c>
      <c r="I5" s="4">
        <f>$G$4*C5^4+$G$5*C5^3+$G$6*C5^2+$G$7*C5+$G$8</f>
        <v>8.3814967230605077E-3</v>
      </c>
      <c r="J5" s="4">
        <f>4*$G$4*C5^3+3*$G$5*C5^2+2*$G$6*C5+$G$7</f>
        <v>0.12956598079561044</v>
      </c>
      <c r="K5" s="4">
        <f>$G$17*C5^4+$G$18*C5^3+$G$19*C5^2+$G$20*C5+$G$21</f>
        <v>8.1596098155768959E-3</v>
      </c>
      <c r="L5" s="4">
        <f t="shared" si="0"/>
        <v>0.13079657064471883</v>
      </c>
    </row>
    <row r="6" spans="3:12" x14ac:dyDescent="0.25">
      <c r="C6" s="3">
        <v>0.16666666666666669</v>
      </c>
      <c r="D6" s="4">
        <v>1.695539951324463E-2</v>
      </c>
      <c r="F6" s="5" t="s">
        <v>4</v>
      </c>
      <c r="G6" s="5">
        <v>0.87260000000000004</v>
      </c>
      <c r="I6" s="4">
        <f>$G$4*C6^4+$G$5*C6^3+$G$6*C6^2+$G$7*C6+$G$8</f>
        <v>1.6759567901234569E-2</v>
      </c>
      <c r="J6" s="4">
        <f>4*$G$4*C6^3+3*$G$5*C6^2+2*$G$6*C6+$G$7</f>
        <v>0.16988518518518525</v>
      </c>
      <c r="K6" s="4">
        <f>$G$17*C6^4+$G$18*C6^3+$G$19*C6^2+$G$20*C6+$G$21</f>
        <v>1.6511959876543216E-2</v>
      </c>
      <c r="L6" s="4">
        <f t="shared" si="0"/>
        <v>0.16781759259259266</v>
      </c>
    </row>
    <row r="7" spans="3:12" x14ac:dyDescent="0.25">
      <c r="C7" s="3">
        <v>0.22222222222222221</v>
      </c>
      <c r="D7" s="4">
        <v>2.4864847660064696E-2</v>
      </c>
      <c r="F7" s="5" t="s">
        <v>5</v>
      </c>
      <c r="G7" s="5">
        <v>-9.5999999999999992E-3</v>
      </c>
      <c r="I7" s="4">
        <f>$G$4*C7^4+$G$5*C7^3+$G$6*C7^2+$G$7*C7+$G$8</f>
        <v>2.7090504496265808E-2</v>
      </c>
      <c r="J7" s="4">
        <f>4*$G$4*C7^3+3*$G$5*C7^2+2*$G$6*C7+$G$7</f>
        <v>0.20117969821673529</v>
      </c>
      <c r="K7" s="4">
        <f>$G$17*C7^4+$G$18*C7^3+$G$19*C7^2+$G$20*C7+$G$21</f>
        <v>2.6648132906569127E-2</v>
      </c>
      <c r="L7" s="4">
        <f t="shared" si="0"/>
        <v>0.19631330589849116</v>
      </c>
    </row>
    <row r="8" spans="3:12" x14ac:dyDescent="0.25">
      <c r="C8" s="3">
        <v>0.27777777777777779</v>
      </c>
      <c r="D8" s="4">
        <v>3.7050349712371825E-2</v>
      </c>
      <c r="F8" s="5" t="s">
        <v>6</v>
      </c>
      <c r="G8" s="5">
        <v>8.0000000000000004E-4</v>
      </c>
      <c r="I8" s="4">
        <f>$G$4*C8^4+$G$5*C8^3+$G$6*C8^2+$G$7*C8+$G$8</f>
        <v>3.9091361835086123E-2</v>
      </c>
      <c r="J8" s="4">
        <f>4*$G$4*C8^3+3*$G$5*C8^2+2*$G$6*C8+$G$7</f>
        <v>0.23131289437585739</v>
      </c>
      <c r="K8" s="4">
        <f>$G$17*C8^4+$G$18*C8^3+$G$19*C8^2+$G$20*C8+$G$21</f>
        <v>3.8311018709038282E-2</v>
      </c>
      <c r="L8" s="4">
        <f t="shared" si="0"/>
        <v>0.22407836076817569</v>
      </c>
    </row>
    <row r="9" spans="3:12" x14ac:dyDescent="0.25">
      <c r="C9" s="3">
        <v>0.33333333333333337</v>
      </c>
      <c r="D9" s="4">
        <v>5.1272034645080566E-2</v>
      </c>
      <c r="I9" s="4">
        <f>$G$4*C9^4+$G$5*C9^3+$G$6*C9^2+$G$7*C9+$G$8</f>
        <v>5.2916049382716053E-2</v>
      </c>
      <c r="J9" s="4">
        <f>4*$G$4*C9^3+3*$G$5*C9^2+2*$G$6*C9+$G$7</f>
        <v>0.2681481481481483</v>
      </c>
      <c r="K9" s="4">
        <f>$G$17*C9^4+$G$18*C9^3+$G$19*C9^2+$G$20*C9+$G$21</f>
        <v>5.1676543209876566E-2</v>
      </c>
      <c r="L9" s="4">
        <f t="shared" si="0"/>
        <v>0.25890740740740753</v>
      </c>
    </row>
    <row r="10" spans="3:12" x14ac:dyDescent="0.25">
      <c r="C10" s="3">
        <v>0.38888888888888884</v>
      </c>
      <c r="D10" s="4">
        <v>6.7830462455749516E-2</v>
      </c>
      <c r="I10" s="4">
        <f>$G$4*C10^4+$G$5*C10^3+$G$6*C10^2+$G$7*C10+$G$8</f>
        <v>6.9155330742264862E-2</v>
      </c>
      <c r="J10" s="4">
        <f>4*$G$4*C10^3+3*$G$5*C10^2+2*$G$6*C10+$G$7</f>
        <v>0.31954883401920442</v>
      </c>
      <c r="K10" s="4">
        <f>$G$17*C10^4+$G$18*C10^3+$G$19*C10^2+$G$20*C10+$G$21</f>
        <v>6.7353668457552196E-2</v>
      </c>
      <c r="L10" s="4">
        <f t="shared" si="0"/>
        <v>0.30859509602194796</v>
      </c>
    </row>
    <row r="11" spans="3:12" x14ac:dyDescent="0.25">
      <c r="C11" s="3">
        <v>0.44444444444444442</v>
      </c>
      <c r="D11" s="4">
        <v>9.0620174407958984E-2</v>
      </c>
      <c r="I11" s="4">
        <f>$G$4*C11^4+$G$5*C11^3+$G$6*C11^2+$G$7*C11+$G$8</f>
        <v>8.8836823654930619E-2</v>
      </c>
      <c r="J11" s="4">
        <f>4*$G$4*C11^3+3*$G$5*C11^2+2*$G$6*C11+$G$7</f>
        <v>0.39337832647462284</v>
      </c>
      <c r="K11" s="4">
        <f>$G$17*C11^4+$G$18*C11^3+$G$19*C11^2+$G$20*C11+$G$21</f>
        <v>8.6384392623075776E-2</v>
      </c>
      <c r="L11" s="4">
        <f t="shared" si="0"/>
        <v>0.38093607681755848</v>
      </c>
    </row>
    <row r="12" spans="3:12" x14ac:dyDescent="0.25">
      <c r="C12" s="3">
        <v>0.5</v>
      </c>
      <c r="D12" s="4">
        <v>0.11653725624084472</v>
      </c>
      <c r="I12" s="4">
        <f>$G$4*C12^4+$G$5*C12^3+$G$6*C12^2+$G$7*C12+$G$8</f>
        <v>0.113425</v>
      </c>
      <c r="J12" s="4">
        <f>4*$G$4*C12^3+3*$G$5*C12^2+2*$G$6*C12+$G$7</f>
        <v>0.49750000000000011</v>
      </c>
      <c r="K12" s="4">
        <f>$G$17*C12^4+$G$18*C12^3+$G$19*C12^2+$G$20*C12+$G$21</f>
        <v>0.11024375000000003</v>
      </c>
      <c r="L12" s="4">
        <f t="shared" si="0"/>
        <v>0.48372500000000018</v>
      </c>
    </row>
    <row r="13" spans="3:12" x14ac:dyDescent="0.25">
      <c r="C13" s="3">
        <v>0.55555555555555558</v>
      </c>
      <c r="D13" s="4">
        <v>0.1508922290802002</v>
      </c>
      <c r="I13" s="4">
        <f>$G$4*C13^4+$G$5*C13^3+$G$6*C13^2+$G$7*C13+$G$8</f>
        <v>0.14482118579484837</v>
      </c>
      <c r="J13" s="4">
        <f>4*$G$4*C13^3+3*$G$5*C13^2+2*$G$6*C13+$G$7</f>
        <v>0.63977722908093304</v>
      </c>
      <c r="K13" s="4">
        <f>$G$17*C13^4+$G$18*C13^3+$G$19*C13^2+$G$20*C13+$G$21</f>
        <v>0.14083981100442017</v>
      </c>
      <c r="L13" s="4">
        <f t="shared" si="0"/>
        <v>0.62475651577503466</v>
      </c>
    </row>
    <row r="14" spans="3:12" x14ac:dyDescent="0.25">
      <c r="C14" s="3">
        <v>0.61111111111111116</v>
      </c>
      <c r="D14" s="4">
        <v>0.18920934677124024</v>
      </c>
      <c r="I14" s="4">
        <f>$G$4*C14^4+$G$5*C14^3+$G$6*C14^2+$G$7*C14+$G$8</f>
        <v>0.1853635611949398</v>
      </c>
      <c r="J14" s="4">
        <f>4*$G$4*C14^3+3*$G$5*C14^2+2*$G$6*C14+$G$7</f>
        <v>0.82807338820301801</v>
      </c>
      <c r="K14" s="4">
        <f>$G$17*C14^4+$G$18*C14^3+$G$19*C14^2+$G$20*C14+$G$21</f>
        <v>0.18051368217497343</v>
      </c>
      <c r="L14" s="4">
        <f t="shared" si="0"/>
        <v>0.81182527434842289</v>
      </c>
    </row>
    <row r="15" spans="3:12" x14ac:dyDescent="0.25">
      <c r="C15" s="3">
        <v>0.66666666666666674</v>
      </c>
      <c r="D15" s="4">
        <v>0.2369525909423828</v>
      </c>
      <c r="I15" s="4">
        <f>$G$4*C15^4+$G$5*C15^3+$G$6*C15^2+$G$7*C15+$G$8</f>
        <v>0.23782716049382718</v>
      </c>
      <c r="J15" s="4">
        <f>4*$G$4*C15^3+3*$G$5*C15^2+2*$G$6*C15+$G$7</f>
        <v>1.0702518518518527</v>
      </c>
      <c r="K15" s="4">
        <f>$G$17*C15^4+$G$18*C15^3+$G$19*C15^2+$G$20*C15+$G$21</f>
        <v>0.23203950617283958</v>
      </c>
      <c r="L15" s="4">
        <f t="shared" si="0"/>
        <v>1.0527259259259263</v>
      </c>
    </row>
    <row r="16" spans="3:12" ht="30" x14ac:dyDescent="0.25">
      <c r="C16" s="3">
        <v>0.72222222222222232</v>
      </c>
      <c r="D16" s="4">
        <v>0.2990106010437012</v>
      </c>
      <c r="F16" s="2" t="s">
        <v>8</v>
      </c>
      <c r="G16" s="2" t="s">
        <v>7</v>
      </c>
      <c r="I16" s="4">
        <f>$G$4*C16^4+$G$5*C16^3+$G$6*C16^2+$G$7*C16+$G$8</f>
        <v>0.3054238721231522</v>
      </c>
      <c r="J16" s="4">
        <f>4*$G$4*C16^3+3*$G$5*C16^2+2*$G$6*C16+$G$7</f>
        <v>1.3741759945130323</v>
      </c>
      <c r="K16" s="4">
        <f>$G$17*C16^4+$G$18*C16^3+$G$19*C16^2+$G$20*C16+$G$21</f>
        <v>0.29862446178174074</v>
      </c>
      <c r="L16" s="4">
        <f t="shared" si="0"/>
        <v>1.3552531207133069</v>
      </c>
    </row>
    <row r="17" spans="3:12" x14ac:dyDescent="0.25">
      <c r="C17" s="3">
        <v>0.77777777777777768</v>
      </c>
      <c r="D17" s="4">
        <v>0.38130661010742189</v>
      </c>
      <c r="F17" s="5" t="s">
        <v>2</v>
      </c>
      <c r="G17" s="5">
        <v>1.8940999999999999</v>
      </c>
      <c r="I17" s="4">
        <f>$G$4*C17^4+$G$5*C17^3+$G$6*C17^2+$G$7*C17+$G$8</f>
        <v>0.39180243865264414</v>
      </c>
      <c r="J17" s="4">
        <f>4*$G$4*C17^3+3*$G$5*C17^2+2*$G$6*C17+$G$7</f>
        <v>1.7477091906721531</v>
      </c>
      <c r="K17" s="4">
        <f>$G$17*C17^4+$G$18*C17^3+$G$19*C17^2+$G$20*C17+$G$21</f>
        <v>0.3839087639079406</v>
      </c>
      <c r="L17" s="4">
        <f t="shared" si="0"/>
        <v>1.7272015089163231</v>
      </c>
    </row>
    <row r="18" spans="3:12" x14ac:dyDescent="0.25">
      <c r="C18" s="3">
        <v>0.83333333333333326</v>
      </c>
      <c r="D18" s="4">
        <v>0.49339847564697265</v>
      </c>
      <c r="F18" s="5" t="s">
        <v>3</v>
      </c>
      <c r="G18" s="5">
        <v>-1.7231000000000001</v>
      </c>
      <c r="I18" s="4">
        <f>$G$4*C18^4+$G$5*C18^3+$G$6*C18^2+$G$7*C18+$G$8</f>
        <v>0.50104845679012333</v>
      </c>
      <c r="J18" s="4">
        <f>4*$G$4*C18^3+3*$G$5*C18^2+2*$G$6*C18+$G$7</f>
        <v>2.1987148148148137</v>
      </c>
      <c r="K18" s="4">
        <f>$G$17*C18^4+$G$18*C18^3+$G$19*C18^2+$G$20*C18+$G$21</f>
        <v>0.49196566358024685</v>
      </c>
      <c r="L18" s="4">
        <f t="shared" si="0"/>
        <v>2.1763657407407395</v>
      </c>
    </row>
    <row r="19" spans="3:12" x14ac:dyDescent="0.25">
      <c r="C19" s="3">
        <v>0.88888888888888884</v>
      </c>
      <c r="D19" s="4">
        <v>0.64625167846679688</v>
      </c>
      <c r="F19" s="5" t="s">
        <v>4</v>
      </c>
      <c r="G19" s="5">
        <f>1-G17-G18</f>
        <v>0.82900000000000018</v>
      </c>
      <c r="I19" s="4">
        <f>$G$4*C19^4+$G$5*C19^3+$G$6*C19^2+$G$7*C19+$G$8</f>
        <v>0.63768437738149653</v>
      </c>
      <c r="J19" s="4">
        <f>4*$G$4*C19^3+3*$G$5*C19^2+2*$G$6*C19+$G$7</f>
        <v>2.7350562414266122</v>
      </c>
      <c r="K19" s="4">
        <f>$G$17*C19^4+$G$18*C19^3+$G$19*C19^2+$G$20*C19+$G$21</f>
        <v>0.62730144795000764</v>
      </c>
      <c r="L19" s="4">
        <f t="shared" si="0"/>
        <v>2.7105404663923185</v>
      </c>
    </row>
    <row r="20" spans="3:12" x14ac:dyDescent="0.25">
      <c r="C20" s="3">
        <v>0.94444444444444442</v>
      </c>
      <c r="D20" s="4">
        <v>0.82685661315917969</v>
      </c>
      <c r="F20" s="5" t="s">
        <v>5</v>
      </c>
      <c r="G20" s="5">
        <v>0</v>
      </c>
      <c r="I20" s="4">
        <f>$G$4*C20^4+$G$5*C20^3+$G$6*C20^2+$G$7*C20+$G$8</f>
        <v>0.80666950541076066</v>
      </c>
      <c r="J20" s="4">
        <f>4*$G$4*C20^3+3*$G$5*C20^2+2*$G$6*C20+$G$7</f>
        <v>3.3645968449931414</v>
      </c>
      <c r="K20" s="4">
        <f>$G$17*C20^4+$G$18*C20^3+$G$19*C20^2+$G$20*C20+$G$21</f>
        <v>0.79485544029111432</v>
      </c>
      <c r="L20" s="4">
        <f t="shared" si="0"/>
        <v>3.3375203360768166</v>
      </c>
    </row>
    <row r="21" spans="3:12" x14ac:dyDescent="0.25">
      <c r="C21" s="3">
        <v>1</v>
      </c>
      <c r="D21" s="4">
        <v>1</v>
      </c>
      <c r="F21" s="5" t="s">
        <v>6</v>
      </c>
      <c r="G21" s="5">
        <v>0</v>
      </c>
      <c r="I21" s="4">
        <f>$G$4*C21^4+$G$5*C21^3+$G$6*C21^2+$G$7*C21+$G$8</f>
        <v>1.0133999999999999</v>
      </c>
      <c r="J21" s="4">
        <f>4*$G$4*C21^3+3*$G$5*C21^2+2*$G$6*C21+$G$7</f>
        <v>4.0952000000000011</v>
      </c>
      <c r="K21" s="4">
        <f>$G$17*C21^4+$G$18*C21^3+$G$19*C21^2+$G$20*C21+$G$21</f>
        <v>1</v>
      </c>
      <c r="L21" s="4">
        <f t="shared" si="0"/>
        <v>4.0651000000000002</v>
      </c>
    </row>
  </sheetData>
  <mergeCells count="3">
    <mergeCell ref="I1:J1"/>
    <mergeCell ref="K1:L1"/>
    <mergeCell ref="C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32"/>
  <sheetViews>
    <sheetView topLeftCell="B1" workbookViewId="0">
      <selection activeCell="F24" sqref="F24"/>
    </sheetView>
  </sheetViews>
  <sheetFormatPr baseColWidth="10" defaultColWidth="9.140625" defaultRowHeight="15" x14ac:dyDescent="0.25"/>
  <cols>
    <col min="1" max="1" width="28.5703125" customWidth="1"/>
    <col min="3" max="4" width="15.7109375" customWidth="1"/>
    <col min="5" max="5" width="14.28515625" customWidth="1"/>
    <col min="6" max="6" width="20.7109375" customWidth="1"/>
    <col min="7" max="7" width="20.140625" customWidth="1"/>
    <col min="8" max="8" width="9.140625" customWidth="1"/>
    <col min="9" max="10" width="14.28515625" customWidth="1"/>
    <col min="11" max="11" width="17.140625" customWidth="1"/>
    <col min="12" max="12" width="14.28515625" customWidth="1"/>
  </cols>
  <sheetData>
    <row r="1" spans="3:12" ht="30" customHeight="1" x14ac:dyDescent="0.25">
      <c r="C1" s="6" t="s">
        <v>11</v>
      </c>
      <c r="D1" s="6"/>
      <c r="I1" s="7" t="s">
        <v>9</v>
      </c>
      <c r="J1" s="7"/>
      <c r="K1" s="8" t="s">
        <v>14</v>
      </c>
      <c r="L1" s="8"/>
    </row>
    <row r="2" spans="3:12" ht="30" x14ac:dyDescent="0.25">
      <c r="C2" s="1" t="s">
        <v>0</v>
      </c>
      <c r="D2" s="2" t="s">
        <v>12</v>
      </c>
      <c r="I2" s="2" t="s">
        <v>10</v>
      </c>
      <c r="J2" s="2" t="s">
        <v>1</v>
      </c>
      <c r="K2" s="2" t="s">
        <v>15</v>
      </c>
      <c r="L2" s="2" t="s">
        <v>1</v>
      </c>
    </row>
    <row r="3" spans="3:12" ht="30" x14ac:dyDescent="0.25">
      <c r="C3" s="3">
        <v>0</v>
      </c>
      <c r="D3" s="4">
        <v>0</v>
      </c>
      <c r="F3" s="2" t="s">
        <v>13</v>
      </c>
      <c r="G3" s="2" t="s">
        <v>7</v>
      </c>
      <c r="I3" s="4">
        <f>$G$4*C3^4+$G$5*C3^3+$G$6*C3^2+$G$7*C3+$G$8</f>
        <v>-5.7999999999999996E-3</v>
      </c>
      <c r="J3" s="4">
        <f>4*$G$4*C3^3+3*$G$5*C3^2+2*$G$6*C3+$G$7</f>
        <v>0.58420000000000005</v>
      </c>
      <c r="K3" s="4">
        <f>$G$17*C3^4+$G$18*C3^3+$G$19*C3^2+$G$20*C3+$G$21</f>
        <v>0</v>
      </c>
      <c r="L3" s="4">
        <f>4*$G$17*C3^3+3*$G$18*C3^2+2*$G$19*C3+$G$20</f>
        <v>0.50819999999999999</v>
      </c>
    </row>
    <row r="4" spans="3:12" x14ac:dyDescent="0.25">
      <c r="C4" s="3">
        <v>2.0460917995006701E-2</v>
      </c>
      <c r="D4" s="4">
        <v>7.31707317073149E-3</v>
      </c>
      <c r="F4" s="5" t="s">
        <v>2</v>
      </c>
      <c r="G4" s="5">
        <v>-0.17929999999999999</v>
      </c>
      <c r="I4" s="4">
        <f>$G$4*C4^4+$G$5*C4^3+$G$6*C4^2+$G$7*C4+$G$8</f>
        <v>5.8483434588007515E-3</v>
      </c>
      <c r="J4" s="4">
        <f>4*$G$4*C4^3+3*$G$5*C4^2+2*$G$6*C4+$G$7</f>
        <v>0.5549626300801993</v>
      </c>
      <c r="K4" s="4">
        <f>$G$17*C4^4+$G$18*C4^3+$G$19*C4^2+$G$20*C4+$G$21</f>
        <v>1.0187241483237191E-2</v>
      </c>
      <c r="L4" s="4">
        <f t="shared" ref="L4:L32" si="0">4*$G$17*C4^3+3*$G$18*C4^2+2*$G$19*C4+$G$20</f>
        <v>0.48802133547816118</v>
      </c>
    </row>
    <row r="5" spans="3:12" x14ac:dyDescent="0.25">
      <c r="C5" s="3">
        <v>5.9804109852122103E-2</v>
      </c>
      <c r="D5" s="4">
        <v>2.4390243902439001E-2</v>
      </c>
      <c r="F5" s="5" t="s">
        <v>3</v>
      </c>
      <c r="G5" s="5">
        <v>1.3646</v>
      </c>
      <c r="I5" s="4">
        <f>$G$4*C5^4+$G$5*C5^3+$G$6*C5^2+$G$7*C5+$G$8</f>
        <v>2.672257033253362E-2</v>
      </c>
      <c r="J5" s="4">
        <f>4*$G$4*C5^3+3*$G$5*C5^2+2*$G$6*C5+$G$7</f>
        <v>0.50824046631001618</v>
      </c>
      <c r="K5" s="4">
        <f>$G$17*C5^4+$G$18*C5^3+$G$19*C5^2+$G$20*C5+$G$21</f>
        <v>2.8739438103438104E-2</v>
      </c>
      <c r="L5" s="4">
        <f t="shared" si="0"/>
        <v>0.45671324846074512</v>
      </c>
    </row>
    <row r="6" spans="3:12" x14ac:dyDescent="0.25">
      <c r="C6" s="3">
        <v>0.103871711158056</v>
      </c>
      <c r="D6" s="4">
        <v>4.1463414634146302E-2</v>
      </c>
      <c r="F6" s="5" t="s">
        <v>4</v>
      </c>
      <c r="G6" s="5">
        <v>-0.75619999999999998</v>
      </c>
      <c r="I6" s="4">
        <f>$G$4*C6^4+$G$5*C6^3+$G$6*C6^2+$G$7*C6+$G$8</f>
        <v>4.8231404231509727E-2</v>
      </c>
      <c r="J6" s="4">
        <f>4*$G$4*C6^3+3*$G$5*C6^2+2*$G$6*C6+$G$7</f>
        <v>0.47047002229543</v>
      </c>
      <c r="K6" s="4">
        <f>$G$17*C6^4+$G$18*C6^3+$G$19*C6^2+$G$20*C6+$G$21</f>
        <v>4.8304314464188626E-2</v>
      </c>
      <c r="L6" s="4">
        <f t="shared" si="0"/>
        <v>0.43327534435172388</v>
      </c>
    </row>
    <row r="7" spans="3:12" x14ac:dyDescent="0.25">
      <c r="C7" s="3">
        <v>0.14635682734780101</v>
      </c>
      <c r="D7" s="4">
        <v>6.3414634146341298E-2</v>
      </c>
      <c r="F7" s="5" t="s">
        <v>5</v>
      </c>
      <c r="G7" s="5">
        <v>0.58420000000000005</v>
      </c>
      <c r="I7" s="4">
        <f>$G$4*C7^4+$G$5*C7^3+$G$6*C7^2+$G$7*C7+$G$8</f>
        <v>6.7699378549604686E-2</v>
      </c>
      <c r="J7" s="4">
        <f>4*$G$4*C7^3+3*$G$5*C7^2+2*$G$6*C7+$G$7</f>
        <v>0.44829201474377617</v>
      </c>
      <c r="K7" s="4">
        <f>$G$17*C7^4+$G$18*C7^3+$G$19*C7^2+$G$20*C7+$G$21</f>
        <v>6.6437321753034961E-2</v>
      </c>
      <c r="L7" s="4">
        <f t="shared" si="0"/>
        <v>0.42222261330423178</v>
      </c>
    </row>
    <row r="8" spans="3:12" x14ac:dyDescent="0.25">
      <c r="C8" s="3">
        <v>0.19042058767044301</v>
      </c>
      <c r="D8" s="4">
        <v>8.2926829268292507E-2</v>
      </c>
      <c r="F8" s="5" t="s">
        <v>6</v>
      </c>
      <c r="G8" s="5">
        <v>-5.7999999999999996E-3</v>
      </c>
      <c r="I8" s="4">
        <f>$G$4*C8^4+$G$5*C8^3+$G$6*C8^2+$G$7*C8+$G$8</f>
        <v>8.7210239878547702E-2</v>
      </c>
      <c r="J8" s="4">
        <f>4*$G$4*C8^3+3*$G$5*C8^2+2*$G$6*C8+$G$7</f>
        <v>0.43969707668831631</v>
      </c>
      <c r="K8" s="4">
        <f>$G$17*C8^4+$G$18*C8^3+$G$19*C8^2+$G$20*C8+$G$21</f>
        <v>8.5006869212730388E-2</v>
      </c>
      <c r="L8" s="4">
        <f t="shared" si="0"/>
        <v>0.42263326330604389</v>
      </c>
    </row>
    <row r="9" spans="3:12" x14ac:dyDescent="0.25">
      <c r="C9" s="3">
        <v>0.23133090071058199</v>
      </c>
      <c r="D9" s="4">
        <v>0.104878048780487</v>
      </c>
      <c r="I9" s="4">
        <f>$G$4*C9^4+$G$5*C9^3+$G$6*C9^2+$G$7*C9+$G$8</f>
        <v>0.10525574826108045</v>
      </c>
      <c r="J9" s="4">
        <f>4*$G$4*C9^3+3*$G$5*C9^2+2*$G$6*C9+$G$7</f>
        <v>0.44453216682253138</v>
      </c>
      <c r="K9" s="4">
        <f>$G$17*C9^4+$G$18*C9^3+$G$19*C9^2+$G$20*C9+$G$21</f>
        <v>0.10248924718189482</v>
      </c>
      <c r="L9" s="4">
        <f t="shared" si="0"/>
        <v>0.43375120848633458</v>
      </c>
    </row>
    <row r="10" spans="3:12" x14ac:dyDescent="0.25">
      <c r="C10" s="3">
        <v>0.27539082004993198</v>
      </c>
      <c r="D10" s="4">
        <v>0.12682926829268201</v>
      </c>
      <c r="I10" s="4">
        <f>$G$4*C10^4+$G$5*C10^3+$G$6*C10^2+$G$7*C10+$G$8</f>
        <v>0.12520233002452444</v>
      </c>
      <c r="J10" s="4">
        <f>4*$G$4*C10^3+3*$G$5*C10^2+2*$G$6*C10+$G$7</f>
        <v>0.46319393920654911</v>
      </c>
      <c r="K10" s="4">
        <f>$G$17*C10^4+$G$18*C10^3+$G$19*C10^2+$G$20*C10+$G$21</f>
        <v>0.12207322112002021</v>
      </c>
      <c r="L10" s="4">
        <f t="shared" si="0"/>
        <v>0.45719298443501866</v>
      </c>
    </row>
    <row r="11" spans="3:12" x14ac:dyDescent="0.25">
      <c r="C11" s="3">
        <v>0.31787593623967703</v>
      </c>
      <c r="D11" s="4">
        <v>0.14878048780487699</v>
      </c>
      <c r="I11" s="4">
        <f>$G$4*C11^4+$G$5*C11^3+$G$6*C11^2+$G$7*C11+$G$8</f>
        <v>0.14549282726650895</v>
      </c>
      <c r="J11" s="4">
        <f>4*$G$4*C11^3+3*$G$5*C11^2+2*$G$6*C11+$G$7</f>
        <v>0.49406658162295664</v>
      </c>
      <c r="K11" s="4">
        <f>$G$17*C11^4+$G$18*C11^3+$G$19*C11^2+$G$20*C11+$G$21</f>
        <v>0.14217591538409236</v>
      </c>
      <c r="L11" s="4">
        <f t="shared" si="0"/>
        <v>0.49096779412124492</v>
      </c>
    </row>
    <row r="12" spans="3:12" x14ac:dyDescent="0.25">
      <c r="C12" s="3">
        <v>0.36035721144612998</v>
      </c>
      <c r="D12" s="4">
        <v>0.173170731707317</v>
      </c>
      <c r="I12" s="4">
        <f>$G$4*C12^4+$G$5*C12^3+$G$6*C12^2+$G$7*C12+$G$8</f>
        <v>0.16735554203890463</v>
      </c>
      <c r="J12" s="4">
        <f>4*$G$4*C12^3+3*$G$5*C12^2+2*$G$6*C12+$G$7</f>
        <v>0.53724425983758772</v>
      </c>
      <c r="K12" s="4">
        <f>$G$17*C12^4+$G$18*C12^3+$G$19*C12^2+$G$20*C12+$G$21</f>
        <v>0.16394283614858463</v>
      </c>
      <c r="L12" s="4">
        <f t="shared" si="0"/>
        <v>0.53561422341239151</v>
      </c>
    </row>
    <row r="13" spans="3:12" x14ac:dyDescent="0.25">
      <c r="C13" s="3">
        <v>0.40126368350297598</v>
      </c>
      <c r="D13" s="4">
        <v>0.197560975609756</v>
      </c>
      <c r="I13" s="4">
        <f>$G$4*C13^4+$G$5*C13^3+$G$6*C13^2+$G$7*C13+$G$8</f>
        <v>0.19037693933087771</v>
      </c>
      <c r="J13" s="4">
        <f>4*$G$4*C13^3+3*$G$5*C13^2+2*$G$6*C13+$G$7</f>
        <v>0.59014475003465372</v>
      </c>
      <c r="K13" s="4">
        <f>$G$17*C13^4+$G$18*C13^3+$G$19*C13^2+$G$20*C13+$G$21</f>
        <v>0.1869067614692802</v>
      </c>
      <c r="L13" s="4">
        <f t="shared" si="0"/>
        <v>0.58879824479347453</v>
      </c>
    </row>
    <row r="14" spans="3:12" x14ac:dyDescent="0.25">
      <c r="C14" s="3">
        <v>0.44374495870942898</v>
      </c>
      <c r="D14" s="4">
        <v>0.22195121951219501</v>
      </c>
      <c r="I14" s="4">
        <f>$G$4*C14^4+$G$5*C14^3+$G$6*C14^2+$G$7*C14+$G$8</f>
        <v>0.21681622971160189</v>
      </c>
      <c r="J14" s="4">
        <f>4*$G$4*C14^3+3*$G$5*C14^2+2*$G$6*C14+$G$7</f>
        <v>0.65652135598316508</v>
      </c>
      <c r="K14" s="4">
        <f>$G$17*C14^4+$G$18*C14^3+$G$19*C14^2+$G$20*C14+$G$21</f>
        <v>0.21327807875761362</v>
      </c>
      <c r="L14" s="4">
        <f t="shared" si="0"/>
        <v>0.65452720725686442</v>
      </c>
    </row>
    <row r="15" spans="3:12" x14ac:dyDescent="0.25">
      <c r="C15" s="3">
        <v>0.484647589782984</v>
      </c>
      <c r="D15" s="4">
        <v>0.24878048780487799</v>
      </c>
      <c r="I15" s="4">
        <f>$G$4*C15^4+$G$5*C15^3+$G$6*C15^2+$G$7*C15+$G$8</f>
        <v>0.24516045661398536</v>
      </c>
      <c r="J15" s="4">
        <f>4*$G$4*C15^3+3*$G$5*C15^2+2*$G$6*C15+$G$7</f>
        <v>0.73114127695183628</v>
      </c>
      <c r="K15" s="4">
        <f>$G$17*C15^4+$G$18*C15^3+$G$19*C15^2+$G$20*C15+$G$21</f>
        <v>0.24151587277020359</v>
      </c>
      <c r="L15" s="4">
        <f t="shared" si="0"/>
        <v>0.7278372835281578</v>
      </c>
    </row>
    <row r="16" spans="3:12" ht="30" x14ac:dyDescent="0.25">
      <c r="C16" s="3">
        <v>0.52712118302285305</v>
      </c>
      <c r="D16" s="4">
        <v>0.27804878048780401</v>
      </c>
      <c r="F16" s="2" t="s">
        <v>8</v>
      </c>
      <c r="G16" s="2" t="s">
        <v>7</v>
      </c>
      <c r="I16" s="4">
        <f>$G$4*C16^4+$G$5*C16^3+$G$6*C16^2+$G$7*C16+$G$8</f>
        <v>0.27805119609848705</v>
      </c>
      <c r="J16" s="4">
        <f>4*$G$4*C16^3+3*$G$5*C16^2+2*$G$6*C16+$G$7</f>
        <v>0.81942774568755916</v>
      </c>
      <c r="K16" s="4">
        <f>$G$17*C16^4+$G$18*C16^3+$G$19*C16^2+$G$20*C16+$G$21</f>
        <v>0.27422851073994359</v>
      </c>
      <c r="L16" s="4">
        <f t="shared" si="0"/>
        <v>0.81428315885975633</v>
      </c>
    </row>
    <row r="17" spans="3:12" x14ac:dyDescent="0.25">
      <c r="C17" s="3">
        <v>0.56644516996351002</v>
      </c>
      <c r="D17" s="4">
        <v>0.30731707317073098</v>
      </c>
      <c r="F17" s="5" t="s">
        <v>2</v>
      </c>
      <c r="G17" s="5">
        <v>-4.9099999999999998E-2</v>
      </c>
      <c r="I17" s="4">
        <f>$G$4*C17^4+$G$5*C17^3+$G$6*C17^2+$G$7*C17+$G$8</f>
        <v>0.3120392845144605</v>
      </c>
      <c r="J17" s="4">
        <f>4*$G$4*C17^3+3*$G$5*C17^2+2*$G$6*C17+$G$7</f>
        <v>0.91069466331182902</v>
      </c>
      <c r="K17" s="4">
        <f>$G$17*C17^4+$G$18*C17^3+$G$19*C17^2+$G$20*C17+$G$21</f>
        <v>0.30797664791752444</v>
      </c>
      <c r="L17" s="4">
        <f t="shared" si="0"/>
        <v>0.90361512769609753</v>
      </c>
    </row>
    <row r="18" spans="3:12" x14ac:dyDescent="0.25">
      <c r="C18" s="3">
        <v>0.60733243710389795</v>
      </c>
      <c r="D18" s="4">
        <v>0.34390243902438999</v>
      </c>
      <c r="F18" s="5" t="s">
        <v>3</v>
      </c>
      <c r="G18" s="5">
        <v>1.0667</v>
      </c>
      <c r="I18" s="4">
        <f>$G$4*C18^4+$G$5*C18^3+$G$6*C18^2+$G$7*C18+$G$8</f>
        <v>0.3513755378160659</v>
      </c>
      <c r="J18" s="4">
        <f>4*$G$4*C18^3+3*$G$5*C18^2+2*$G$6*C18+$G$7</f>
        <v>1.0150151404686913</v>
      </c>
      <c r="K18" s="4">
        <f>$G$17*C18^4+$G$18*C18^3+$G$19*C18^2+$G$20*C18+$G$21</f>
        <v>0.34698151569234031</v>
      </c>
      <c r="L18" s="4">
        <f t="shared" si="0"/>
        <v>1.0058979175195506</v>
      </c>
    </row>
    <row r="19" spans="3:12" x14ac:dyDescent="0.25">
      <c r="C19" s="3">
        <v>0.64349145381217598</v>
      </c>
      <c r="D19" s="4">
        <v>0.38292682926829202</v>
      </c>
      <c r="F19" s="5" t="s">
        <v>4</v>
      </c>
      <c r="G19" s="5">
        <v>-0.52580000000000005</v>
      </c>
      <c r="I19" s="4">
        <f>$G$4*C19^4+$G$5*C19^3+$G$6*C19^2+$G$7*C19+$G$8</f>
        <v>0.38986433923551944</v>
      </c>
      <c r="J19" s="4">
        <f>4*$G$4*C19^3+3*$G$5*C19^2+2*$G$6*C19+$G$7</f>
        <v>1.1150458554916196</v>
      </c>
      <c r="K19" s="4">
        <f>$G$17*C19^4+$G$18*C19^3+$G$19*C19^2+$G$20*C19+$G$21</f>
        <v>0.38511006577381024</v>
      </c>
      <c r="L19" s="4">
        <f t="shared" si="0"/>
        <v>1.104273497539529</v>
      </c>
    </row>
    <row r="20" spans="3:12" x14ac:dyDescent="0.25">
      <c r="C20" s="3">
        <v>0.67650086422124001</v>
      </c>
      <c r="D20" s="4">
        <v>0.421951219512195</v>
      </c>
      <c r="F20" s="5" t="s">
        <v>5</v>
      </c>
      <c r="G20" s="5">
        <f>1-G17-G18-G19</f>
        <v>0.50819999999999999</v>
      </c>
      <c r="I20" s="4">
        <f>$G$4*C20^4+$G$5*C20^3+$G$6*C20^2+$G$7*C20+$G$8</f>
        <v>0.4282646677508779</v>
      </c>
      <c r="J20" s="4">
        <f>4*$G$4*C20^3+3*$G$5*C20^2+2*$G$6*C20+$G$7</f>
        <v>1.2125544368252656</v>
      </c>
      <c r="K20" s="4">
        <f>$G$17*C20^4+$G$18*C20^3+$G$19*C20^2+$G$20*C20+$G$21</f>
        <v>0.42313319005128958</v>
      </c>
      <c r="L20" s="4">
        <f t="shared" si="0"/>
        <v>1.2005223820897573</v>
      </c>
    </row>
    <row r="21" spans="3:12" x14ac:dyDescent="0.25">
      <c r="C21" s="3">
        <v>0.71107355483003598</v>
      </c>
      <c r="D21" s="4">
        <v>0.46829268292682902</v>
      </c>
      <c r="F21" s="5" t="s">
        <v>6</v>
      </c>
      <c r="G21" s="5">
        <v>0</v>
      </c>
      <c r="I21" s="4">
        <f>$G$4*C21^4+$G$5*C21^3+$G$6*C21^2+$G$7*C21+$G$8</f>
        <v>0.47203992795152738</v>
      </c>
      <c r="J21" s="4">
        <f>4*$G$4*C21^3+3*$G$5*C21^2+2*$G$6*C21+$G$7</f>
        <v>1.3208425070721777</v>
      </c>
      <c r="K21" s="4">
        <f>$G$17*C21^4+$G$18*C21^3+$G$19*C21^2+$G$20*C21+$G$21</f>
        <v>0.46647497953296907</v>
      </c>
      <c r="L21" s="4">
        <f t="shared" si="0"/>
        <v>1.3078744680725767</v>
      </c>
    </row>
    <row r="22" spans="3:12" x14ac:dyDescent="0.25">
      <c r="C22" s="3">
        <v>0.74249663913961905</v>
      </c>
      <c r="D22" s="4">
        <v>0.51463414634146298</v>
      </c>
      <c r="I22" s="4">
        <f t="shared" ref="I22:I32" si="1">$G$4*C22^4+$G$5*C22^3+$G$6*C22^2+$G$7*C22+$G$8</f>
        <v>0.51516177601461643</v>
      </c>
      <c r="J22" s="4">
        <f t="shared" ref="J22:J32" si="2">4*$G$4*C22^3+3*$G$5*C22^2+2*$G$6*C22+$G$7</f>
        <v>1.4245870086529464</v>
      </c>
      <c r="K22" s="4">
        <f t="shared" ref="K22:K32" si="3">$G$17*C22^4+$G$18*C22^3+$G$19*C22^2+$G$20*C22+$G$21</f>
        <v>0.50918174132123861</v>
      </c>
      <c r="L22" s="4">
        <f t="shared" si="0"/>
        <v>1.4112154488176893</v>
      </c>
    </row>
    <row r="23" spans="3:12" x14ac:dyDescent="0.25">
      <c r="C23" s="3">
        <v>0.77391588246591103</v>
      </c>
      <c r="D23" s="4">
        <v>0.56341463414634096</v>
      </c>
      <c r="I23" s="4">
        <f t="shared" si="1"/>
        <v>0.5616155088756789</v>
      </c>
      <c r="J23" s="4">
        <f t="shared" si="2"/>
        <v>1.5332475648700374</v>
      </c>
      <c r="K23" s="4">
        <f t="shared" si="3"/>
        <v>0.55521577004101341</v>
      </c>
      <c r="L23" s="4">
        <f t="shared" si="0"/>
        <v>1.5199984793787262</v>
      </c>
    </row>
    <row r="24" spans="3:12" x14ac:dyDescent="0.25">
      <c r="C24" s="3">
        <v>0.803760322642596</v>
      </c>
      <c r="D24" s="4">
        <v>0.61219512195121895</v>
      </c>
      <c r="I24" s="4">
        <f t="shared" si="1"/>
        <v>0.60897028492972516</v>
      </c>
      <c r="J24" s="4">
        <f t="shared" si="2"/>
        <v>1.6409043570046487</v>
      </c>
      <c r="K24" s="4">
        <f t="shared" si="3"/>
        <v>0.60218395426422378</v>
      </c>
      <c r="L24" s="4">
        <f t="shared" si="0"/>
        <v>1.6283468997588868</v>
      </c>
    </row>
    <row r="25" spans="3:12" x14ac:dyDescent="0.25">
      <c r="C25" s="3">
        <v>0.83360092183598999</v>
      </c>
      <c r="D25" s="4">
        <v>0.66341463414634105</v>
      </c>
      <c r="I25" s="4">
        <f t="shared" si="1"/>
        <v>0.65959442146413527</v>
      </c>
      <c r="J25" s="4">
        <f t="shared" si="2"/>
        <v>1.7527584354500292</v>
      </c>
      <c r="K25" s="4">
        <f t="shared" si="3"/>
        <v>0.65245160201342234</v>
      </c>
      <c r="L25" s="4">
        <f t="shared" si="0"/>
        <v>1.7415374188173489</v>
      </c>
    </row>
    <row r="26" spans="3:12" x14ac:dyDescent="0.25">
      <c r="C26" s="3">
        <v>0.86186671787977698</v>
      </c>
      <c r="D26" s="4">
        <v>0.71463414634146305</v>
      </c>
      <c r="I26" s="4">
        <f t="shared" si="1"/>
        <v>0.71067980637192529</v>
      </c>
      <c r="J26" s="4">
        <f t="shared" si="2"/>
        <v>1.8624893415686905</v>
      </c>
      <c r="K26" s="4">
        <f t="shared" si="3"/>
        <v>0.70324555369726449</v>
      </c>
      <c r="L26" s="4">
        <f t="shared" si="0"/>
        <v>1.8532041775804138</v>
      </c>
    </row>
    <row r="27" spans="3:12" x14ac:dyDescent="0.25">
      <c r="C27" s="3">
        <v>0.89012867294027198</v>
      </c>
      <c r="D27" s="4">
        <v>0.76829268292682895</v>
      </c>
      <c r="I27" s="4">
        <f t="shared" si="1"/>
        <v>0.76491003539457714</v>
      </c>
      <c r="J27" s="4">
        <f t="shared" si="2"/>
        <v>1.9757829843798778</v>
      </c>
      <c r="K27" s="4">
        <f t="shared" si="3"/>
        <v>0.75724915459024711</v>
      </c>
      <c r="L27" s="4">
        <f t="shared" si="0"/>
        <v>1.9691569218624285</v>
      </c>
    </row>
    <row r="28" spans="3:12" x14ac:dyDescent="0.25">
      <c r="C28" s="3">
        <v>0.91681582485116098</v>
      </c>
      <c r="D28" s="4">
        <v>0.82195121951219496</v>
      </c>
      <c r="I28" s="4">
        <f t="shared" si="1"/>
        <v>0.81910140300552636</v>
      </c>
      <c r="J28" s="4">
        <f t="shared" si="2"/>
        <v>2.085960147613914</v>
      </c>
      <c r="K28" s="4">
        <f t="shared" si="3"/>
        <v>0.81130526544583081</v>
      </c>
      <c r="L28" s="4">
        <f t="shared" si="0"/>
        <v>2.0825726868939327</v>
      </c>
    </row>
    <row r="29" spans="3:12" x14ac:dyDescent="0.25">
      <c r="C29" s="3">
        <v>0.94192817361244396</v>
      </c>
      <c r="D29" s="4">
        <v>0.87560975609756098</v>
      </c>
      <c r="I29" s="4">
        <f t="shared" si="1"/>
        <v>0.87281566765485497</v>
      </c>
      <c r="J29" s="4">
        <f t="shared" si="2"/>
        <v>2.1923964939620735</v>
      </c>
      <c r="K29" s="4">
        <f t="shared" si="3"/>
        <v>0.86498003993651684</v>
      </c>
      <c r="L29" s="4">
        <f t="shared" si="0"/>
        <v>2.1927562467545654</v>
      </c>
    </row>
    <row r="30" spans="3:12" x14ac:dyDescent="0.25">
      <c r="C30" s="3">
        <v>0.96704052237372695</v>
      </c>
      <c r="D30" s="4">
        <v>0.92926829268292699</v>
      </c>
      <c r="I30" s="4">
        <f t="shared" si="1"/>
        <v>0.92923567815747488</v>
      </c>
      <c r="J30" s="4">
        <f t="shared" si="2"/>
        <v>2.3014400508157022</v>
      </c>
      <c r="K30" s="4">
        <f t="shared" si="3"/>
        <v>0.92146371111186753</v>
      </c>
      <c r="L30" s="4">
        <f t="shared" si="0"/>
        <v>2.3062759858396378</v>
      </c>
    </row>
    <row r="31" spans="3:12" x14ac:dyDescent="0.25">
      <c r="C31" s="3">
        <v>0.98900710581909002</v>
      </c>
      <c r="D31" s="4">
        <v>0.98048780487804799</v>
      </c>
      <c r="I31" s="4">
        <f t="shared" si="1"/>
        <v>0.98085745958002724</v>
      </c>
      <c r="J31" s="4">
        <f t="shared" si="2"/>
        <v>2.3989081993054624</v>
      </c>
      <c r="K31" s="4">
        <f t="shared" si="3"/>
        <v>0.97324059741017066</v>
      </c>
      <c r="L31" s="4">
        <f t="shared" si="0"/>
        <v>2.4082961912125116</v>
      </c>
    </row>
    <row r="32" spans="3:12" x14ac:dyDescent="0.25">
      <c r="C32" s="3">
        <v>1</v>
      </c>
      <c r="D32" s="4">
        <v>1</v>
      </c>
      <c r="I32" s="4">
        <f t="shared" si="1"/>
        <v>1.0075000000000001</v>
      </c>
      <c r="J32" s="4">
        <f t="shared" si="2"/>
        <v>2.4483999999999999</v>
      </c>
      <c r="K32" s="4">
        <f t="shared" si="3"/>
        <v>1</v>
      </c>
      <c r="L32" s="4">
        <f t="shared" si="0"/>
        <v>2.4602999999999997</v>
      </c>
    </row>
  </sheetData>
  <mergeCells count="3">
    <mergeCell ref="C1:D1"/>
    <mergeCell ref="I1:J1"/>
    <mergeCell ref="K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opposed_blade</vt:lpstr>
      <vt:lpstr>parallel_blade</vt:lpstr>
      <vt:lpstr>Feuil2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2020-06-05T14:51:20Z</dcterms:modified>
</cp:coreProperties>
</file>